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2\1 výzva\"/>
    </mc:Choice>
  </mc:AlternateContent>
  <xr:revisionPtr revIDLastSave="0" documentId="13_ncr:1_{DC6BED06-0E25-45C3-9847-593E14779768}" xr6:coauthVersionLast="47" xr6:coauthVersionMax="47" xr10:uidLastSave="{00000000-0000-0000-0000-000000000000}"/>
  <bookViews>
    <workbookView xWindow="1290" yWindow="1455" windowWidth="25005" windowHeight="15195" xr2:uid="{00000000-000D-0000-FFFF-FFFF00000000}"/>
  </bookViews>
  <sheets>
    <sheet name="Tonery" sheetId="1" r:id="rId1"/>
  </sheets>
  <definedNames>
    <definedName name="_xlnm.Print_Area" localSheetId="0">Tonery!$B$1:$V$15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11" i="1"/>
  <c r="S12" i="1"/>
  <c r="P12" i="1"/>
  <c r="H12" i="1"/>
  <c r="P11" i="1"/>
  <c r="H11" i="1"/>
  <c r="P10" i="1"/>
  <c r="H10" i="1"/>
  <c r="S9" i="1"/>
  <c r="T9" i="1"/>
  <c r="P9" i="1"/>
  <c r="H9" i="1"/>
  <c r="S11" i="1" l="1"/>
  <c r="T10" i="1"/>
  <c r="T12" i="1"/>
  <c r="H7" i="1"/>
  <c r="H8" i="1"/>
  <c r="T8" i="1" l="1"/>
  <c r="S8" i="1"/>
  <c r="P8" i="1"/>
  <c r="P7" i="1" l="1"/>
  <c r="Q15" i="1" s="1"/>
  <c r="T7" i="1" l="1"/>
  <c r="S7" i="1"/>
  <c r="R15" i="1" s="1"/>
</calcChain>
</file>

<file path=xl/sharedStrings.xml><?xml version="1.0" encoding="utf-8"?>
<sst xmlns="http://schemas.openxmlformats.org/spreadsheetml/2006/main" count="59" uniqueCount="48">
  <si>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</si>
  <si>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</si>
  <si>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</si>
  <si>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</si>
  <si>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</si>
  <si>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</si>
  <si>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</si>
  <si>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</si>
  <si>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</si>
  <si>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</si>
  <si>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</si>
  <si>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</si>
  <si>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</si>
  <si>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</si>
  <si>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</si>
  <si>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</si>
  <si>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</si>
  <si>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</si>
  <si>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</si>
  <si>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</si>
  <si>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</si>
  <si>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</si>
  <si>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</si>
  <si>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</si>
  <si>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</si>
  <si>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</si>
  <si>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</si>
  <si>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</si>
  <si>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</si>
  <si>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</si>
  <si>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ks</t>
  </si>
  <si>
    <t>NE</t>
  </si>
  <si>
    <t>Příloha č. 2 Kupní smlouvy - technická specifikace
Tonery (II.) 012 - 2025 (originální)</t>
  </si>
  <si>
    <t>21 dní
(závoz domluvit 3 dny předem mimo pondělí)</t>
  </si>
  <si>
    <t>DFF - Markéta Kasalová, DiS., 
Tel.: 735 713 963</t>
  </si>
  <si>
    <t>Sedláčkova 38, 
301 00  Plzeň,
Fakulta filozofická - Děkanát,
místnost SO 205</t>
  </si>
  <si>
    <t>PR-P  Martina Rubriciusová,
Tel.: 37763 1353</t>
  </si>
  <si>
    <t>Univerzitní 20, 
301 00 Plzeň, 
Úsek prorektora pro koncepci vzdělávání a záležitosti studujících,
místnost UI 213</t>
  </si>
  <si>
    <r>
      <t xml:space="preserve">Toner do tiskárny Triumph Adler P-4531i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</si>
  <si>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14 500 stran A4 při 5% pokrytí .</t>
  </si>
  <si>
    <t>Originální toner. Výtěžnost 25 000 stran A4 při 5% pokrytí.</t>
  </si>
  <si>
    <r>
      <t>Toner do tiskárny Triumph Adler P-5536i MFP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</si>
  <si>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Originální toner do tiskárny HP Color LaserJet Mgd MFP E877dn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</si>
  <si>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r>
      <t xml:space="preserve">Originální toner do tiskárny HP Color LaserJet Mgd MFP E877dn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</si>
  <si>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Originální toner do tiskárny HP Color LaserJet Mgd MFP E877dn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</si>
  <si>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Originální toner do tiskárny HP Color LaserJet Mgd MFP E877dn - </t>
    </r>
    <r>
      <rPr>
        <b/>
        <sz val="11"/>
        <color theme="1"/>
        <rFont val="Calibri"/>
        <family val="2"/>
        <charset val="238"/>
        <scheme val="minor"/>
      </rPr>
      <t>Yellow</t>
    </r>
  </si>
  <si>
    <t>Originální toner. Výtěžnost 50 000 stran.</t>
  </si>
  <si>
    <t>Originální toner. Výtěžnost 45 000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</si>
</sst>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2"/>
  <sheetViews>
    <sheetView tabSelected="1" topLeftCell="A4" zoomScaleNormal="100" workbookViewId="0">
      <selection activeCell="F11" sqref="F11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73.5703125" style="5" customWidth="1"/>
    <col min="4" max="4" width="11.7109375" style="123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2" width="31.85546875" style="6" hidden="1" customWidth="1"/>
    <col min="13" max="13" width="36" style="6" customWidth="1"/>
    <col min="14" max="14" width="34.7109375" style="6" customWidth="1"/>
    <col min="15" max="15" width="25.7109375" style="5" customWidth="1"/>
    <col min="16" max="16" width="21.7109375" style="5" hidden="1" customWidth="1"/>
    <col min="17" max="17" width="21.5703125" style="6" customWidth="1"/>
    <col min="18" max="18" width="23.7109375" style="6" customWidth="1"/>
    <col min="19" max="19" width="20.7109375" style="6" bestFit="1" customWidth="1"/>
    <col min="20" max="20" width="19.7109375" style="6" bestFit="1" customWidth="1"/>
    <col min="21" max="21" width="11.5703125" style="6" hidden="1" customWidth="1"/>
    <col min="22" max="22" width="35.85546875" style="7" customWidth="1"/>
    <col min="23" max="16384" width="9.140625" style="6"/>
  </cols>
  <sheetData>
    <row r="1" spans="2:22" ht="43.15" customHeight="1" x14ac:dyDescent="0.25">
      <c r="B1" s="1" t="s">
        <v>32</v>
      </c>
      <c r="C1" s="2"/>
      <c r="D1" s="3"/>
    </row>
    <row r="2" spans="2:22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O2" s="10"/>
      <c r="P2" s="10"/>
      <c r="Q2" s="13"/>
      <c r="R2" s="13"/>
      <c r="T2" s="13"/>
      <c r="U2" s="14"/>
      <c r="V2" s="15"/>
    </row>
    <row r="3" spans="2:22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19"/>
      <c r="P3" s="7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3"/>
      <c r="O4" s="10"/>
      <c r="P4" s="10"/>
      <c r="Q4" s="13"/>
      <c r="R4" s="13"/>
      <c r="T4" s="13"/>
    </row>
    <row r="5" spans="2:22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O5" s="28"/>
      <c r="P5" s="28"/>
      <c r="R5" s="26" t="s">
        <v>2</v>
      </c>
      <c r="V5" s="12"/>
    </row>
    <row r="6" spans="2:22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1"/>
      <c r="M6" s="33" t="s">
        <v>21</v>
      </c>
      <c r="N6" s="30" t="s">
        <v>24</v>
      </c>
      <c r="O6" s="30" t="s">
        <v>22</v>
      </c>
      <c r="P6" s="30" t="s">
        <v>23</v>
      </c>
      <c r="Q6" s="31" t="s">
        <v>6</v>
      </c>
      <c r="R6" s="34" t="s">
        <v>7</v>
      </c>
      <c r="S6" s="35" t="s">
        <v>8</v>
      </c>
      <c r="T6" s="35" t="s">
        <v>9</v>
      </c>
      <c r="U6" s="30" t="s">
        <v>25</v>
      </c>
      <c r="V6" s="30" t="s">
        <v>26</v>
      </c>
    </row>
    <row r="7" spans="2:22" ht="41.25" customHeight="1" thickTop="1" x14ac:dyDescent="0.25">
      <c r="B7" s="36">
        <v>1</v>
      </c>
      <c r="C7" s="37" t="s">
        <v>38</v>
      </c>
      <c r="D7" s="38">
        <v>1</v>
      </c>
      <c r="E7" s="39" t="s">
        <v>30</v>
      </c>
      <c r="F7" s="37" t="s">
        <v>39</v>
      </c>
      <c r="G7" s="126"/>
      <c r="H7" s="40" t="str">
        <f t="shared" ref="H7:H12" si="0">IF(Q7&gt;1999,"ANO","NE")</f>
        <v>ANO</v>
      </c>
      <c r="I7" s="41" t="s">
        <v>27</v>
      </c>
      <c r="J7" s="42" t="s">
        <v>31</v>
      </c>
      <c r="K7" s="43"/>
      <c r="L7" s="43"/>
      <c r="M7" s="41" t="s">
        <v>34</v>
      </c>
      <c r="N7" s="41" t="s">
        <v>35</v>
      </c>
      <c r="O7" s="44" t="s">
        <v>33</v>
      </c>
      <c r="P7" s="45">
        <f t="shared" ref="P7:P12" si="1">D7*Q7</f>
        <v>2050</v>
      </c>
      <c r="Q7" s="46">
        <v>2050</v>
      </c>
      <c r="R7" s="131"/>
      <c r="S7" s="47">
        <f>D7*R7</f>
        <v>0</v>
      </c>
      <c r="T7" s="48" t="str">
        <f t="shared" ref="T7" si="2">IF(ISNUMBER(R7), IF(R7&gt;Q7,"NEVYHOVUJE","VYHOVUJE")," ")</f>
        <v xml:space="preserve"> </v>
      </c>
      <c r="U7" s="49"/>
      <c r="V7" s="49" t="s">
        <v>10</v>
      </c>
    </row>
    <row r="8" spans="2:22" ht="41.25" customHeight="1" thickBot="1" x14ac:dyDescent="0.3">
      <c r="B8" s="50">
        <v>2</v>
      </c>
      <c r="C8" s="51" t="s">
        <v>41</v>
      </c>
      <c r="D8" s="52">
        <v>2</v>
      </c>
      <c r="E8" s="53" t="s">
        <v>30</v>
      </c>
      <c r="F8" s="51" t="s">
        <v>40</v>
      </c>
      <c r="G8" s="127"/>
      <c r="H8" s="54" t="str">
        <f t="shared" si="0"/>
        <v>ANO</v>
      </c>
      <c r="I8" s="55"/>
      <c r="J8" s="56"/>
      <c r="K8" s="57"/>
      <c r="L8" s="57"/>
      <c r="M8" s="58"/>
      <c r="N8" s="58"/>
      <c r="O8" s="59"/>
      <c r="P8" s="60">
        <f t="shared" si="1"/>
        <v>5600</v>
      </c>
      <c r="Q8" s="61">
        <v>2800</v>
      </c>
      <c r="R8" s="132"/>
      <c r="S8" s="62">
        <f t="shared" ref="S8" si="3">D8*R8</f>
        <v>0</v>
      </c>
      <c r="T8" s="63" t="str">
        <f t="shared" ref="T8" si="4">IF(ISNUMBER(R8), IF(R8&gt;Q8,"NEVYHOVUJE","VYHOVUJE")," ")</f>
        <v xml:space="preserve"> </v>
      </c>
      <c r="U8" s="64"/>
      <c r="V8" s="64"/>
    </row>
    <row r="9" spans="2:22" ht="30.75" customHeight="1" x14ac:dyDescent="0.25">
      <c r="B9" s="65">
        <v>3</v>
      </c>
      <c r="C9" s="66" t="s">
        <v>42</v>
      </c>
      <c r="D9" s="67">
        <v>1</v>
      </c>
      <c r="E9" s="68" t="s">
        <v>30</v>
      </c>
      <c r="F9" s="66" t="s">
        <v>46</v>
      </c>
      <c r="G9" s="128"/>
      <c r="H9" s="69" t="str">
        <f t="shared" si="0"/>
        <v>NE</v>
      </c>
      <c r="I9" s="70" t="s">
        <v>27</v>
      </c>
      <c r="J9" s="70" t="s">
        <v>31</v>
      </c>
      <c r="K9" s="71"/>
      <c r="L9" s="71"/>
      <c r="M9" s="70" t="s">
        <v>36</v>
      </c>
      <c r="N9" s="70" t="s">
        <v>37</v>
      </c>
      <c r="O9" s="72" t="s">
        <v>29</v>
      </c>
      <c r="P9" s="73">
        <f t="shared" si="1"/>
        <v>1700</v>
      </c>
      <c r="Q9" s="74">
        <v>1700</v>
      </c>
      <c r="R9" s="133"/>
      <c r="S9" s="75">
        <f t="shared" ref="S9" si="5">D9*R9</f>
        <v>0</v>
      </c>
      <c r="T9" s="76" t="str">
        <f t="shared" ref="T9" si="6">IF(ISNUMBER(R9), IF(R9&gt;Q9,"NEVYHOVUJE","VYHOVUJE")," ")</f>
        <v xml:space="preserve"> </v>
      </c>
      <c r="U9" s="77"/>
      <c r="V9" s="77" t="s">
        <v>10</v>
      </c>
    </row>
    <row r="10" spans="2:22" ht="30.75" customHeight="1" x14ac:dyDescent="0.25">
      <c r="B10" s="78">
        <v>4</v>
      </c>
      <c r="C10" s="79" t="s">
        <v>43</v>
      </c>
      <c r="D10" s="80">
        <v>1</v>
      </c>
      <c r="E10" s="81" t="s">
        <v>30</v>
      </c>
      <c r="F10" s="79" t="s">
        <v>47</v>
      </c>
      <c r="G10" s="129"/>
      <c r="H10" s="82" t="str">
        <f t="shared" si="0"/>
        <v>ANO</v>
      </c>
      <c r="I10" s="70"/>
      <c r="J10" s="70"/>
      <c r="K10" s="83"/>
      <c r="L10" s="83"/>
      <c r="M10" s="84"/>
      <c r="N10" s="84"/>
      <c r="O10" s="72"/>
      <c r="P10" s="85">
        <f t="shared" si="1"/>
        <v>4600</v>
      </c>
      <c r="Q10" s="86">
        <v>4600</v>
      </c>
      <c r="R10" s="134"/>
      <c r="S10" s="87">
        <f t="shared" ref="S10" si="7">D10*R10</f>
        <v>0</v>
      </c>
      <c r="T10" s="88" t="str">
        <f t="shared" ref="T10" si="8">IF(ISNUMBER(R10), IF(R10&gt;Q10,"NEVYHOVUJE","VYHOVUJE")," ")</f>
        <v xml:space="preserve"> </v>
      </c>
      <c r="U10" s="77"/>
      <c r="V10" s="77"/>
    </row>
    <row r="11" spans="2:22" ht="30.75" customHeight="1" x14ac:dyDescent="0.25">
      <c r="B11" s="78">
        <v>5</v>
      </c>
      <c r="C11" s="79" t="s">
        <v>44</v>
      </c>
      <c r="D11" s="80">
        <v>1</v>
      </c>
      <c r="E11" s="81" t="s">
        <v>30</v>
      </c>
      <c r="F11" s="79" t="s">
        <v>47</v>
      </c>
      <c r="G11" s="129"/>
      <c r="H11" s="82" t="str">
        <f t="shared" si="0"/>
        <v>ANO</v>
      </c>
      <c r="I11" s="70"/>
      <c r="J11" s="70"/>
      <c r="K11" s="83"/>
      <c r="L11" s="83"/>
      <c r="M11" s="84"/>
      <c r="N11" s="84"/>
      <c r="O11" s="72"/>
      <c r="P11" s="85">
        <f t="shared" si="1"/>
        <v>4600</v>
      </c>
      <c r="Q11" s="86">
        <v>4600</v>
      </c>
      <c r="R11" s="134"/>
      <c r="S11" s="87">
        <f t="shared" ref="S11" si="9">D11*R11</f>
        <v>0</v>
      </c>
      <c r="T11" s="88" t="str">
        <f t="shared" ref="T11" si="10">IF(ISNUMBER(R11), IF(R11&gt;Q11,"NEVYHOVUJE","VYHOVUJE")," ")</f>
        <v xml:space="preserve"> </v>
      </c>
      <c r="U11" s="77"/>
      <c r="V11" s="77"/>
    </row>
    <row r="12" spans="2:22" ht="30.75" customHeight="1" thickBot="1" x14ac:dyDescent="0.3">
      <c r="B12" s="89">
        <v>6</v>
      </c>
      <c r="C12" s="90" t="s">
        <v>45</v>
      </c>
      <c r="D12" s="91">
        <v>1</v>
      </c>
      <c r="E12" s="92" t="s">
        <v>30</v>
      </c>
      <c r="F12" s="90" t="s">
        <v>47</v>
      </c>
      <c r="G12" s="130"/>
      <c r="H12" s="93" t="str">
        <f t="shared" si="0"/>
        <v>ANO</v>
      </c>
      <c r="I12" s="94"/>
      <c r="J12" s="94"/>
      <c r="K12" s="95"/>
      <c r="L12" s="95"/>
      <c r="M12" s="96"/>
      <c r="N12" s="96"/>
      <c r="O12" s="97"/>
      <c r="P12" s="98">
        <f t="shared" si="1"/>
        <v>4600</v>
      </c>
      <c r="Q12" s="99">
        <v>4600</v>
      </c>
      <c r="R12" s="135"/>
      <c r="S12" s="100">
        <f>D12*R12</f>
        <v>0</v>
      </c>
      <c r="T12" s="101" t="str">
        <f t="shared" ref="T12" si="11">IF(ISNUMBER(R12), IF(R12&gt;Q12,"NEVYHOVUJE","VYHOVUJE")," ")</f>
        <v xml:space="preserve"> </v>
      </c>
      <c r="U12" s="102"/>
      <c r="V12" s="102"/>
    </row>
    <row r="13" spans="2:22" ht="16.5" thickTop="1" thickBot="1" x14ac:dyDescent="0.3">
      <c r="C13" s="6"/>
      <c r="D13" s="6"/>
      <c r="E13" s="6"/>
      <c r="F13" s="6"/>
      <c r="G13" s="6"/>
      <c r="H13" s="6"/>
      <c r="I13" s="6"/>
      <c r="J13" s="6"/>
      <c r="O13" s="6"/>
      <c r="P13" s="6"/>
      <c r="S13" s="103"/>
    </row>
    <row r="14" spans="2:22" ht="60.75" customHeight="1" thickTop="1" thickBot="1" x14ac:dyDescent="0.3">
      <c r="B14" s="104" t="s">
        <v>14</v>
      </c>
      <c r="C14" s="105"/>
      <c r="D14" s="105"/>
      <c r="E14" s="105"/>
      <c r="F14" s="105"/>
      <c r="G14" s="105"/>
      <c r="H14" s="106"/>
      <c r="I14" s="107"/>
      <c r="J14" s="107"/>
      <c r="K14" s="107"/>
      <c r="L14" s="107"/>
      <c r="M14" s="12"/>
      <c r="N14" s="12"/>
      <c r="O14" s="108"/>
      <c r="P14" s="108"/>
      <c r="Q14" s="109" t="s">
        <v>11</v>
      </c>
      <c r="R14" s="110" t="s">
        <v>12</v>
      </c>
      <c r="S14" s="111"/>
      <c r="T14" s="112"/>
      <c r="U14" s="28"/>
      <c r="V14" s="113"/>
    </row>
    <row r="15" spans="2:22" ht="33.75" customHeight="1" thickTop="1" thickBot="1" x14ac:dyDescent="0.3">
      <c r="B15" s="114" t="s">
        <v>15</v>
      </c>
      <c r="C15" s="115"/>
      <c r="D15" s="115"/>
      <c r="E15" s="115"/>
      <c r="F15" s="115"/>
      <c r="G15" s="115"/>
      <c r="H15" s="116"/>
      <c r="I15" s="117"/>
      <c r="M15" s="8"/>
      <c r="N15" s="8"/>
      <c r="O15" s="118"/>
      <c r="P15" s="118"/>
      <c r="Q15" s="119">
        <f>SUM(P7:P12)</f>
        <v>23150</v>
      </c>
      <c r="R15" s="120">
        <f>SUM(S7:S12)</f>
        <v>0</v>
      </c>
      <c r="S15" s="121"/>
      <c r="T15" s="122"/>
    </row>
    <row r="16" spans="2:22" ht="14.25" customHeight="1" thickTop="1" x14ac:dyDescent="0.25"/>
    <row r="17" spans="2:3" ht="14.25" customHeight="1" x14ac:dyDescent="0.25">
      <c r="B17" s="124"/>
    </row>
    <row r="18" spans="2:3" ht="14.25" customHeight="1" x14ac:dyDescent="0.25">
      <c r="B18" s="125"/>
      <c r="C18" s="124"/>
    </row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PSkUz+W8cf4C8fSFKKB0Dlyvw08Q4meGmMQtNbmkRHQ1Zpt/f+khMFQeZ4FAtlWSCdMo01A+GdvGfrD993kfLw==" saltValue="sKL8G6oBtRb1U8F0Ctml5w==" spinCount="100000" sheet="1" objects="1" scenarios="1"/>
  <mergeCells count="19">
    <mergeCell ref="B1:C1"/>
    <mergeCell ref="B15:G15"/>
    <mergeCell ref="R15:T15"/>
    <mergeCell ref="B14:G14"/>
    <mergeCell ref="R14:T14"/>
    <mergeCell ref="I9:I12"/>
    <mergeCell ref="I7:I8"/>
    <mergeCell ref="J7:J8"/>
    <mergeCell ref="J9:J12"/>
    <mergeCell ref="M7:M8"/>
    <mergeCell ref="M9:M12"/>
    <mergeCell ref="N9:N12"/>
    <mergeCell ref="N7:N8"/>
    <mergeCell ref="O7:O8"/>
    <mergeCell ref="O9:O12"/>
    <mergeCell ref="U9:U12"/>
    <mergeCell ref="V9:V12"/>
    <mergeCell ref="U7:U8"/>
    <mergeCell ref="V7:V8"/>
  </mergeCells>
  <conditionalFormatting sqref="B7:B1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2">
    <cfRule type="containsBlanks" dxfId="9" priority="2">
      <formula>LEN(TRIM(D7))=0</formula>
    </cfRule>
  </conditionalFormatting>
  <conditionalFormatting sqref="G7:G12 R7:R1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2">
    <cfRule type="notContainsBlanks" dxfId="5" priority="29">
      <formula>LEN(TRIM(G7))&gt;0</formula>
    </cfRule>
  </conditionalFormatting>
  <conditionalFormatting sqref="H7:H1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T7:T1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2" xr:uid="{00000000-0002-0000-0000-000001000000}">
      <formula1>"ANO,NE"</formula1>
    </dataValidation>
    <dataValidation type="list" showInputMessage="1" showErrorMessage="1" sqref="E7:E1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2025-04-23T08:35:41Z</dcterms:modified>
</cp:coreProperties>
</file>